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81" i="1" l="1"/>
  <c r="C78" i="1"/>
  <c r="C62" i="1"/>
  <c r="H39" i="1" l="1"/>
  <c r="H28" i="1"/>
  <c r="H21" i="1"/>
  <c r="H20" i="1"/>
  <c r="H19" i="1"/>
  <c r="H24" i="1"/>
  <c r="H48" i="1" l="1"/>
  <c r="H31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<sst xmlns="http://schemas.openxmlformats.org/spreadsheetml/2006/main" count="101" uniqueCount="70">
  <si>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</si>
  <si>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</si>
  <si>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</si>
  <si>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</si>
  <si>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</si>
  <si>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</si>
  <si>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</si>
  <si>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</si>
  <si>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</si>
  <si>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</si>
  <si>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</si>
  <si>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</si>
  <si>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</si>
  <si>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</si>
  <si>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</si>
  <si>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</si>
  <si>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</si>
  <si>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</si>
  <si>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</si>
  <si>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</si>
  <si>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</si>
  <si>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</si>
  <si>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</si>
  <si>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</si>
  <si>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</si>
  <si>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Lavija</t>
  </si>
  <si>
    <t>UKUPNO MATERIJALNI TROŠKOVI</t>
  </si>
  <si>
    <t>Dana:23.12.2019.</t>
  </si>
  <si>
    <t>Dana 23.12.2019.godine Dom zdravlja Požarevac je izvršio plaćanje prema dobavljačima:</t>
  </si>
  <si>
    <t>Primljena i neutrošena participacija od 23.12.2019.</t>
  </si>
  <si>
    <t>Neo yu dent</t>
  </si>
  <si>
    <t>Neodent</t>
  </si>
  <si>
    <t>OT_2439/19</t>
  </si>
  <si>
    <t>OT_2436/19</t>
  </si>
  <si>
    <t>OT_2441/19</t>
  </si>
  <si>
    <t>OT_2437/19</t>
  </si>
  <si>
    <t>OT_2442/19</t>
  </si>
  <si>
    <t>OT_2438/19</t>
  </si>
  <si>
    <t>OT_2449/19</t>
  </si>
  <si>
    <t>13137-19</t>
  </si>
  <si>
    <t>UKUPNO ZUBNI MATERIJAL</t>
  </si>
  <si>
    <t>AMD Pobeda</t>
  </si>
  <si>
    <t>Auto centar Toplica</t>
  </si>
  <si>
    <t>Aqva Marija</t>
  </si>
  <si>
    <t>DVD servis</t>
  </si>
  <si>
    <t>Elektroluks-012</t>
  </si>
  <si>
    <t>Sagraf</t>
  </si>
  <si>
    <t>Sektor</t>
  </si>
  <si>
    <t>Tehnomarket</t>
  </si>
  <si>
    <t>Vujić,STR</t>
  </si>
  <si>
    <t>Šiler</t>
  </si>
  <si>
    <t>144/2019</t>
  </si>
  <si>
    <t>150/2019</t>
  </si>
  <si>
    <t>19F02-00941</t>
  </si>
  <si>
    <t>381-19</t>
  </si>
  <si>
    <t>962/U</t>
  </si>
  <si>
    <t>9714FAMP2759MPM19</t>
  </si>
  <si>
    <t>9729FA2344019</t>
  </si>
  <si>
    <t>1905/2019</t>
  </si>
  <si>
    <t>182/19</t>
  </si>
  <si>
    <t>19-RN001002640</t>
  </si>
  <si>
    <t>300/2019</t>
  </si>
  <si>
    <t>292/2019</t>
  </si>
  <si>
    <t>1976</t>
  </si>
  <si>
    <t>1942</t>
  </si>
  <si>
    <t>19-RN002000594</t>
  </si>
  <si>
    <t>Uplata Dobavljaču Farmalogist</t>
  </si>
  <si>
    <t>190647010</t>
  </si>
  <si>
    <t>190646969</t>
  </si>
  <si>
    <t>UKUPNO LEKOVI-KPP062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</si>
</sst>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5" fontId="7" fillId="5" borderId="1" xfId="1" applyNumberFormat="1" applyFont="1" applyFill="1" applyBorder="1"/>
    <xf numFmtId="49" fontId="7" fillId="5" borderId="1" xfId="1" applyNumberFormat="1" applyFont="1" applyFill="1" applyBorder="1"/>
    <xf numFmtId="0" fontId="6" fillId="0" borderId="1" xfId="1" applyBorder="1"/>
    <xf numFmtId="165" fontId="6" fillId="0" borderId="1" xfId="1" applyNumberFormat="1" applyFill="1" applyBorder="1"/>
    <xf numFmtId="49" fontId="6" fillId="0" borderId="1" xfId="1" applyNumberFormat="1" applyBorder="1"/>
    <xf numFmtId="0" fontId="7" fillId="5" borderId="1" xfId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6" fillId="5" borderId="1" xfId="1" applyNumberFormat="1" applyFill="1" applyBorder="1"/>
    <xf numFmtId="4" fontId="6" fillId="0" borderId="1" xfId="1" applyNumberFormat="1" applyBorder="1" applyAlignment="1">
      <alignment horizontal="left"/>
    </xf>
    <xf numFmtId="0" fontId="8" fillId="5" borderId="1" xfId="0" applyFont="1" applyFill="1" applyBorder="1"/>
    <xf numFmtId="165" fontId="8" fillId="5" borderId="1" xfId="0" applyNumberFormat="1" applyFont="1" applyFill="1" applyBorder="1"/>
    <xf numFmtId="0" fontId="8" fillId="5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1"/>
  <sheetViews>
    <sheetView tabSelected="1" topLeftCell="B25" zoomScaleNormal="100" workbookViewId="0">
      <selection activeCell="C76" sqref="C76"/>
    </sheetView>
  </sheetViews>
  <sheetFormatPr defaultRowHeight="15" x14ac:dyDescent="0.25"/>
  <cols>
    <col min="1" max="1" width="6.7109375" customWidth="1"/>
    <col min="2" max="2" width="39" customWidth="1"/>
    <col min="3" max="3" width="20.285156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1"/>
      <c r="J7" s="11"/>
    </row>
    <row r="8" spans="2:15" x14ac:dyDescent="0.25">
      <c r="B8" s="46" t="s">
        <v>27</v>
      </c>
      <c r="C8" s="46"/>
      <c r="D8" s="46"/>
      <c r="E8" s="46"/>
      <c r="F8" s="46"/>
      <c r="G8" s="46"/>
      <c r="H8" s="4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1" t="s">
        <v>22</v>
      </c>
      <c r="C11" s="52"/>
      <c r="D11" s="52"/>
      <c r="E11" s="52"/>
      <c r="F11" s="53"/>
      <c r="G11" s="2" t="s">
        <v>5</v>
      </c>
      <c r="H11" s="2" t="s">
        <v>6</v>
      </c>
      <c r="I11" s="11"/>
      <c r="J11" s="11"/>
      <c r="K11" s="47"/>
      <c r="L11" s="47"/>
      <c r="M11" s="47"/>
      <c r="N11" s="47"/>
      <c r="O11" s="47"/>
    </row>
    <row r="12" spans="2:15" x14ac:dyDescent="0.25">
      <c r="B12" s="49" t="s">
        <v>20</v>
      </c>
      <c r="C12" s="49"/>
      <c r="D12" s="49"/>
      <c r="E12" s="49"/>
      <c r="F12" s="49"/>
      <c r="G12" s="14">
        <v>43822</v>
      </c>
      <c r="H12" s="23">
        <v>5046779.3</v>
      </c>
      <c r="I12" s="11"/>
      <c r="J12" s="11"/>
      <c r="K12" s="9"/>
      <c r="L12" s="9"/>
      <c r="M12" s="9"/>
      <c r="N12" s="9"/>
      <c r="O12" s="9"/>
    </row>
    <row r="13" spans="2:15" x14ac:dyDescent="0.25">
      <c r="B13" s="48" t="s">
        <v>9</v>
      </c>
      <c r="C13" s="48"/>
      <c r="D13" s="48"/>
      <c r="E13" s="48"/>
      <c r="F13" s="48"/>
      <c r="G13" s="24">
        <v>43822</v>
      </c>
      <c r="H13" s="3">
        <f>H14+H25-H32-H42</f>
        <v>4318611.08</v>
      </c>
      <c r="I13" s="11"/>
      <c r="J13" s="11"/>
      <c r="K13" s="9"/>
      <c r="L13" s="9"/>
      <c r="M13" s="9"/>
      <c r="N13" s="9"/>
      <c r="O13" s="9"/>
    </row>
    <row r="14" spans="2:15" x14ac:dyDescent="0.25">
      <c r="B14" s="50" t="s">
        <v>23</v>
      </c>
      <c r="C14" s="50"/>
      <c r="D14" s="50"/>
      <c r="E14" s="50"/>
      <c r="F14" s="50"/>
      <c r="G14" s="16">
        <v>43822</v>
      </c>
      <c r="H14" s="4">
        <f>H15+H16+H17+H18+H19+H20+H21+H22+H23+H24</f>
        <v>3974043.3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110847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32" t="s">
        <v>2</v>
      </c>
      <c r="C19" s="33"/>
      <c r="D19" s="33"/>
      <c r="E19" s="33"/>
      <c r="F19" s="34"/>
      <c r="G19" s="12"/>
      <c r="H19" s="10">
        <f>2373750-142917.73-72501.35-1623993</f>
        <v>534337.91999999993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484175.45-346688.6+955500-401234.26+466515.57+362768.64-858079.38+471174.85-471174.85+17809.58+585975.98-585975.98+955500+592731.36-1636267-442868.24+1325024.02-836860.53+72501.35-400267.12</f>
        <v>310260.84000000032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-843094.65-285322.57</f>
        <v>489152.25999999925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29</v>
      </c>
      <c r="C24" s="33"/>
      <c r="D24" s="33"/>
      <c r="E24" s="33"/>
      <c r="F24" s="34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+5100+4200+9800+4400</f>
        <v>961120</v>
      </c>
      <c r="I24" s="11"/>
      <c r="J24" s="11"/>
      <c r="K24" s="8"/>
      <c r="L24" s="8"/>
    </row>
    <row r="25" spans="2:13" x14ac:dyDescent="0.25">
      <c r="B25" s="41" t="s">
        <v>24</v>
      </c>
      <c r="C25" s="42"/>
      <c r="D25" s="42"/>
      <c r="E25" s="42"/>
      <c r="F25" s="43"/>
      <c r="G25" s="16">
        <v>43822</v>
      </c>
      <c r="H25" s="4">
        <f>H26+H27+H28+H29+H30+H31</f>
        <v>1235714.9000000001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1758775.38-1036974.4+179666.67-200000-157432+359333.33-117850+9240-1200+359333.34-66400-52080-19092</f>
        <v>1015320.3200000001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29</v>
      </c>
      <c r="C31" s="33"/>
      <c r="D31" s="33"/>
      <c r="E31" s="33"/>
      <c r="F31" s="34"/>
      <c r="G31" s="2"/>
      <c r="H31" s="10">
        <f>35339+16453+4553+11176+10141</f>
        <v>77662</v>
      </c>
      <c r="I31" s="11"/>
      <c r="J31" s="11"/>
    </row>
    <row r="32" spans="2:13" x14ac:dyDescent="0.25">
      <c r="B32" s="38" t="s">
        <v>16</v>
      </c>
      <c r="C32" s="39"/>
      <c r="D32" s="39"/>
      <c r="E32" s="39"/>
      <c r="F32" s="40"/>
      <c r="G32" s="17">
        <v>43822</v>
      </c>
      <c r="H32" s="5">
        <f>SUM(H33:H41)</f>
        <v>409683.22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110847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32" t="s">
        <v>2</v>
      </c>
      <c r="C37" s="33"/>
      <c r="D37" s="33"/>
      <c r="E37" s="33"/>
      <c r="F37" s="34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f>271317+27519.22</f>
        <v>298836.21999999997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38" t="s">
        <v>21</v>
      </c>
      <c r="C42" s="39"/>
      <c r="D42" s="39"/>
      <c r="E42" s="39"/>
      <c r="F42" s="40"/>
      <c r="G42" s="17">
        <v>43822</v>
      </c>
      <c r="H42" s="5">
        <f>SUM(H43:H47)</f>
        <v>481463.9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481463.9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54" t="s">
        <v>18</v>
      </c>
      <c r="C48" s="55"/>
      <c r="D48" s="55"/>
      <c r="E48" s="55"/>
      <c r="F48" s="56"/>
      <c r="G48" s="18">
        <v>43822</v>
      </c>
      <c r="H48" s="6">
        <f>35842.79+5089960+549600+691200+5000+8000+5231.78+20830.22-6369822+765000+13329.15-29.19-13329.15+415928.96+247697.91+243.26+16724.07+40.77+141.36+6702.29-687178.1</f>
        <v>801114.12000000023</v>
      </c>
      <c r="I48" s="11"/>
      <c r="J48"/>
      <c r="L48" s="8"/>
    </row>
    <row r="49" spans="2:11" x14ac:dyDescent="0.25">
      <c r="B49" s="32" t="s">
        <v>17</v>
      </c>
      <c r="C49" s="33"/>
      <c r="D49" s="33"/>
      <c r="E49" s="33"/>
      <c r="F49" s="34"/>
      <c r="G49" s="2"/>
      <c r="H49" s="3">
        <v>0</v>
      </c>
      <c r="I49" s="11"/>
      <c r="J49" s="11"/>
    </row>
    <row r="50" spans="2:11" x14ac:dyDescent="0.25">
      <c r="B50" s="35" t="s">
        <v>4</v>
      </c>
      <c r="C50" s="36"/>
      <c r="D50" s="36"/>
      <c r="E50" s="36"/>
      <c r="F50" s="37"/>
      <c r="G50" s="2"/>
      <c r="H50" s="7">
        <f>H14+H25-H32-H42+H48-H49</f>
        <v>5119725.2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28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8" t="s">
        <v>30</v>
      </c>
      <c r="C54" s="29">
        <v>75790</v>
      </c>
      <c r="D54" s="30" t="s">
        <v>32</v>
      </c>
    </row>
    <row r="55" spans="2:11" x14ac:dyDescent="0.25">
      <c r="B55" s="28" t="s">
        <v>30</v>
      </c>
      <c r="C55" s="29">
        <v>211722</v>
      </c>
      <c r="D55" s="30" t="s">
        <v>33</v>
      </c>
    </row>
    <row r="56" spans="2:11" x14ac:dyDescent="0.25">
      <c r="B56" s="28" t="s">
        <v>30</v>
      </c>
      <c r="C56" s="29">
        <v>2748</v>
      </c>
      <c r="D56" s="30" t="s">
        <v>34</v>
      </c>
    </row>
    <row r="57" spans="2:11" x14ac:dyDescent="0.25">
      <c r="B57" s="28" t="s">
        <v>30</v>
      </c>
      <c r="C57" s="29">
        <v>104470</v>
      </c>
      <c r="D57" s="30" t="s">
        <v>35</v>
      </c>
    </row>
    <row r="58" spans="2:11" x14ac:dyDescent="0.25">
      <c r="B58" s="28" t="s">
        <v>30</v>
      </c>
      <c r="C58" s="29">
        <v>2280</v>
      </c>
      <c r="D58" s="30" t="s">
        <v>36</v>
      </c>
    </row>
    <row r="59" spans="2:11" x14ac:dyDescent="0.25">
      <c r="B59" s="28" t="s">
        <v>30</v>
      </c>
      <c r="C59" s="29">
        <v>13452</v>
      </c>
      <c r="D59" s="30" t="s">
        <v>37</v>
      </c>
    </row>
    <row r="60" spans="2:11" x14ac:dyDescent="0.25">
      <c r="B60" s="28" t="s">
        <v>30</v>
      </c>
      <c r="C60" s="29">
        <v>4200</v>
      </c>
      <c r="D60" s="30" t="s">
        <v>38</v>
      </c>
    </row>
    <row r="61" spans="2:11" x14ac:dyDescent="0.25">
      <c r="B61" s="28" t="s">
        <v>31</v>
      </c>
      <c r="C61" s="29">
        <v>66801.899999999994</v>
      </c>
      <c r="D61" s="30" t="s">
        <v>39</v>
      </c>
    </row>
    <row r="62" spans="2:11" x14ac:dyDescent="0.25">
      <c r="B62" s="31" t="s">
        <v>40</v>
      </c>
      <c r="C62" s="26">
        <f>SUM(C54:C61)</f>
        <v>481463.9</v>
      </c>
      <c r="D62" s="57"/>
    </row>
    <row r="63" spans="2:11" x14ac:dyDescent="0.25">
      <c r="B63" s="28" t="s">
        <v>41</v>
      </c>
      <c r="C63" s="29">
        <v>20000.02</v>
      </c>
      <c r="D63" s="30" t="s">
        <v>51</v>
      </c>
    </row>
    <row r="64" spans="2:11" x14ac:dyDescent="0.25">
      <c r="B64" s="28" t="s">
        <v>41</v>
      </c>
      <c r="C64" s="29">
        <v>10000.01</v>
      </c>
      <c r="D64" s="30" t="s">
        <v>52</v>
      </c>
    </row>
    <row r="65" spans="2:4" x14ac:dyDescent="0.25">
      <c r="B65" s="28" t="s">
        <v>42</v>
      </c>
      <c r="C65" s="29">
        <v>12480</v>
      </c>
      <c r="D65" s="30" t="s">
        <v>53</v>
      </c>
    </row>
    <row r="66" spans="2:4" x14ac:dyDescent="0.25">
      <c r="B66" s="28" t="s">
        <v>43</v>
      </c>
      <c r="C66" s="29">
        <v>6050</v>
      </c>
      <c r="D66" s="30" t="s">
        <v>54</v>
      </c>
    </row>
    <row r="67" spans="2:4" x14ac:dyDescent="0.25">
      <c r="B67" s="28" t="s">
        <v>44</v>
      </c>
      <c r="C67" s="29">
        <v>31785</v>
      </c>
      <c r="D67" s="30" t="s">
        <v>55</v>
      </c>
    </row>
    <row r="68" spans="2:4" x14ac:dyDescent="0.25">
      <c r="B68" s="28" t="s">
        <v>45</v>
      </c>
      <c r="C68" s="29">
        <v>450</v>
      </c>
      <c r="D68" s="30" t="s">
        <v>56</v>
      </c>
    </row>
    <row r="69" spans="2:4" x14ac:dyDescent="0.25">
      <c r="B69" s="28" t="s">
        <v>45</v>
      </c>
      <c r="C69" s="29">
        <v>1383.97</v>
      </c>
      <c r="D69" s="30" t="s">
        <v>57</v>
      </c>
    </row>
    <row r="70" spans="2:4" x14ac:dyDescent="0.25">
      <c r="B70" s="28" t="s">
        <v>25</v>
      </c>
      <c r="C70" s="29">
        <v>7320</v>
      </c>
      <c r="D70" s="30" t="s">
        <v>58</v>
      </c>
    </row>
    <row r="71" spans="2:4" x14ac:dyDescent="0.25">
      <c r="B71" s="28" t="s">
        <v>46</v>
      </c>
      <c r="C71" s="29">
        <v>87888</v>
      </c>
      <c r="D71" s="30" t="s">
        <v>59</v>
      </c>
    </row>
    <row r="72" spans="2:4" x14ac:dyDescent="0.25">
      <c r="B72" s="28" t="s">
        <v>47</v>
      </c>
      <c r="C72" s="29">
        <v>17500</v>
      </c>
      <c r="D72" s="30" t="s">
        <v>60</v>
      </c>
    </row>
    <row r="73" spans="2:4" x14ac:dyDescent="0.25">
      <c r="B73" s="28" t="s">
        <v>48</v>
      </c>
      <c r="C73" s="29">
        <v>1500</v>
      </c>
      <c r="D73" s="30" t="s">
        <v>61</v>
      </c>
    </row>
    <row r="74" spans="2:4" x14ac:dyDescent="0.25">
      <c r="B74" s="28" t="s">
        <v>48</v>
      </c>
      <c r="C74" s="29">
        <v>6000</v>
      </c>
      <c r="D74" s="30" t="s">
        <v>62</v>
      </c>
    </row>
    <row r="75" spans="2:4" x14ac:dyDescent="0.25">
      <c r="B75" s="28" t="s">
        <v>49</v>
      </c>
      <c r="C75" s="29">
        <v>9200</v>
      </c>
      <c r="D75" s="30" t="s">
        <v>63</v>
      </c>
    </row>
    <row r="76" spans="2:4" x14ac:dyDescent="0.25">
      <c r="B76" s="28" t="s">
        <v>49</v>
      </c>
      <c r="C76" s="29">
        <v>2400</v>
      </c>
      <c r="D76" s="30" t="s">
        <v>64</v>
      </c>
    </row>
    <row r="77" spans="2:4" x14ac:dyDescent="0.25">
      <c r="B77" s="28" t="s">
        <v>50</v>
      </c>
      <c r="C77" s="29">
        <v>57360</v>
      </c>
      <c r="D77" s="30" t="s">
        <v>65</v>
      </c>
    </row>
    <row r="78" spans="2:4" x14ac:dyDescent="0.25">
      <c r="B78" s="31" t="s">
        <v>26</v>
      </c>
      <c r="C78" s="26">
        <f>SUM(C63:C77)</f>
        <v>271317</v>
      </c>
      <c r="D78" s="27"/>
    </row>
    <row r="79" spans="2:4" x14ac:dyDescent="0.25">
      <c r="B79" s="58" t="s">
        <v>66</v>
      </c>
      <c r="C79" s="29">
        <v>56991</v>
      </c>
      <c r="D79" s="30" t="s">
        <v>67</v>
      </c>
    </row>
    <row r="80" spans="2:4" x14ac:dyDescent="0.25">
      <c r="B80" s="58" t="s">
        <v>66</v>
      </c>
      <c r="C80" s="29">
        <v>53856</v>
      </c>
      <c r="D80" s="30" t="s">
        <v>68</v>
      </c>
    </row>
    <row r="81" spans="2:4" x14ac:dyDescent="0.25">
      <c r="B81" s="61" t="s">
        <v>69</v>
      </c>
      <c r="C81" s="60">
        <f>SUM(C79:C80)</f>
        <v>110847</v>
      </c>
      <c r="D81" s="59"/>
    </row>
  </sheetData>
  <mergeCells count="46"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17:F17"/>
    <mergeCell ref="B16:F16"/>
    <mergeCell ref="B15:F15"/>
    <mergeCell ref="B21:F21"/>
    <mergeCell ref="B37:F37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2019-12-24T13:00:52Z</dcterms:modified>
</cp:coreProperties>
</file>